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ntons - découpage 2021" sheetId="1" state="visible" r:id="rId2"/>
  </sheets>
  <definedNames>
    <definedName function="false" hidden="false" localSheetId="0" name="_xlnm.Print_Area" vbProcedure="false">'Cantons - découpage 2021'!$A$1:$G$57</definedName>
    <definedName function="false" hidden="false" localSheetId="0" name="_xlnm.Print_Titles" vbProcedure="false">'Cantons - découpage 2021'!$19:$22</definedName>
    <definedName function="false" hidden="false" name="Données" vbProcedure="false">'Cantons - découpage 2021'!$A$22:$C$50</definedName>
    <definedName function="false" hidden="false" localSheetId="0" name="_xlnm.Print_Titles" vbProcedure="false">'Cantons - découpage 2021'!$19:$22</definedName>
    <definedName function="false" hidden="false" localSheetId="0" name="_xlnm._FilterDatabase" vbProcedure="false">'Cantons - découpage 2021'!$A$22:$G$45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4" authorId="0">
      <text>
        <r>
          <rPr>
            <sz val="8"/>
            <color rgb="FF000000"/>
            <rFont val="Tahoma"/>
            <family val="0"/>
            <charset val="1"/>
          </rPr>
          <t xml:space="preserve">Décret n° 2009-1730 du 30 décembre 2009 </t>
        </r>
      </text>
    </comment>
    <comment ref="F15" authorId="0">
      <text>
        <r>
          <rPr>
            <sz val="8"/>
            <color rgb="FF000000"/>
            <rFont val="Tahoma"/>
            <family val="0"/>
            <charset val="1"/>
          </rPr>
          <t xml:space="preserve">Décret n° 2010-1656 du 28 décembre 2010</t>
        </r>
      </text>
    </comment>
  </commentList>
</comments>
</file>

<file path=xl/sharedStrings.xml><?xml version="1.0" encoding="utf-8"?>
<sst xmlns="http://schemas.openxmlformats.org/spreadsheetml/2006/main" count="98" uniqueCount="76">
  <si>
    <t xml:space="preserve">Populations légales des cantons en vigueur au 1er janvier 2021</t>
  </si>
  <si>
    <t xml:space="preserve">Mise à jour : janvier 2021</t>
  </si>
  <si>
    <t xml:space="preserve">Modalités de calcul des plafonds de dépenses pour la métropole et les DOM</t>
  </si>
  <si>
    <t xml:space="preserve">en habitant</t>
  </si>
  <si>
    <t xml:space="preserve">Champ : départements métropolitains et départements d'outre-mer de la Guadeloupe, de La Réunion et de Mayotte, limites territoriales en vigueur au 1er janvier 2021</t>
  </si>
  <si>
    <t xml:space="preserve">Plafonds inscrits à l'art. L. 52-11 pour chaque tranche de population</t>
  </si>
  <si>
    <t xml:space="preserve">Election des conseillers départementaux</t>
  </si>
  <si>
    <t xml:space="preserve">Date de référence statistique : 1er janvier 2021</t>
  </si>
  <si>
    <t xml:space="preserve">&lt; à 15 000 habitants</t>
  </si>
  <si>
    <t xml:space="preserve">© Insee</t>
  </si>
  <si>
    <t xml:space="preserve">Source : Insee, Recensement de la population 2018</t>
  </si>
  <si>
    <t xml:space="preserve">de 15 001 à 30 000 hbts</t>
  </si>
  <si>
    <t xml:space="preserve">de 30 001 à 60 000 hbts</t>
  </si>
  <si>
    <t xml:space="preserve">de 60 001 à 100 000 hbts</t>
  </si>
  <si>
    <t xml:space="preserve">de 100 001 à 150 000 hbts</t>
  </si>
  <si>
    <t xml:space="preserve">de 150 001 à 250 000 hbts</t>
  </si>
  <si>
    <t xml:space="preserve">&gt; à 250 000 hbts</t>
  </si>
  <si>
    <t xml:space="preserve">Coefficients d'actualisation en vigueur</t>
  </si>
  <si>
    <t xml:space="preserve">Coefficients d'actualisation</t>
  </si>
  <si>
    <t xml:space="preserve">Métropole + DOM</t>
  </si>
  <si>
    <t xml:space="preserve">Mayotte</t>
  </si>
  <si>
    <t xml:space="preserve">Elections départementales 2021 : calcul du plafond de dépense et du plafond de remboursement par binôme de candidats 
pour chaque nouveau canton</t>
  </si>
  <si>
    <t xml:space="preserve">Code département</t>
  </si>
  <si>
    <t xml:space="preserve">Code canton</t>
  </si>
  <si>
    <t xml:space="preserve">Nom du canton</t>
  </si>
  <si>
    <t xml:space="preserve">Population légales 2018</t>
  </si>
  <si>
    <t xml:space="preserve">Montant du plafond de dépenses par binôme de candidats</t>
  </si>
  <si>
    <t xml:space="preserve">Montant majoré de 20% (Loi du 22 février 2021)</t>
  </si>
  <si>
    <t xml:space="preserve">Montant plafond du remboursement forfaitaire des dépenses de campagne par binôme de candidats</t>
  </si>
  <si>
    <t xml:space="preserve">27</t>
  </si>
  <si>
    <t xml:space="preserve">01</t>
  </si>
  <si>
    <t xml:space="preserve">Les Andelys</t>
  </si>
  <si>
    <t xml:space="preserve">02</t>
  </si>
  <si>
    <t xml:space="preserve">Bernay</t>
  </si>
  <si>
    <t xml:space="preserve">03</t>
  </si>
  <si>
    <t xml:space="preserve">Beuzeville</t>
  </si>
  <si>
    <t xml:space="preserve">04</t>
  </si>
  <si>
    <t xml:space="preserve">Bourg-Achard</t>
  </si>
  <si>
    <t xml:space="preserve">05</t>
  </si>
  <si>
    <t xml:space="preserve">Grand Bourgtheroulde</t>
  </si>
  <si>
    <t xml:space="preserve">06</t>
  </si>
  <si>
    <t xml:space="preserve">Breteuil</t>
  </si>
  <si>
    <t xml:space="preserve">07</t>
  </si>
  <si>
    <t xml:space="preserve">Brionne</t>
  </si>
  <si>
    <t xml:space="preserve">08</t>
  </si>
  <si>
    <t xml:space="preserve">Conches-en-Ouche</t>
  </si>
  <si>
    <t xml:space="preserve">09</t>
  </si>
  <si>
    <t xml:space="preserve">Évreux-1</t>
  </si>
  <si>
    <t xml:space="preserve">10</t>
  </si>
  <si>
    <t xml:space="preserve">Évreux-2</t>
  </si>
  <si>
    <t xml:space="preserve">11</t>
  </si>
  <si>
    <t xml:space="preserve">Évreux-3</t>
  </si>
  <si>
    <t xml:space="preserve">12</t>
  </si>
  <si>
    <t xml:space="preserve">Gaillon</t>
  </si>
  <si>
    <t xml:space="preserve">13</t>
  </si>
  <si>
    <t xml:space="preserve">Gisors</t>
  </si>
  <si>
    <t xml:space="preserve">14</t>
  </si>
  <si>
    <t xml:space="preserve">Louviers</t>
  </si>
  <si>
    <t xml:space="preserve">15</t>
  </si>
  <si>
    <t xml:space="preserve">Le Neubourg</t>
  </si>
  <si>
    <t xml:space="preserve">16</t>
  </si>
  <si>
    <t xml:space="preserve">Pacy-sur-Eure</t>
  </si>
  <si>
    <t xml:space="preserve">17</t>
  </si>
  <si>
    <t xml:space="preserve">Pont-Audemer</t>
  </si>
  <si>
    <t xml:space="preserve">18</t>
  </si>
  <si>
    <t xml:space="preserve">Pont-de-l'Arche</t>
  </si>
  <si>
    <t xml:space="preserve">19</t>
  </si>
  <si>
    <t xml:space="preserve">Romilly-sur-Andelle</t>
  </si>
  <si>
    <t xml:space="preserve">20</t>
  </si>
  <si>
    <t xml:space="preserve">Saint-André-de-l'Eure</t>
  </si>
  <si>
    <t xml:space="preserve">21</t>
  </si>
  <si>
    <t xml:space="preserve">Val-de-Reuil</t>
  </si>
  <si>
    <t xml:space="preserve">22</t>
  </si>
  <si>
    <t xml:space="preserve">Verneuil d’Avre et d’Iton</t>
  </si>
  <si>
    <t xml:space="preserve">23</t>
  </si>
  <si>
    <t xml:space="preserve">Vernon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</si>
</sst>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E+00"/>
    <numFmt numFmtId="167" formatCode="#,##0"/>
    <numFmt numFmtId="168" formatCode="#,##0&quot; €&quot;"/>
  </numFmts>
  <fonts count="12">
    <font>
      <sz val="10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800000"/>
      <name val="Arial"/>
      <family val="0"/>
      <charset val="1"/>
    </font>
    <font>
      <b val="true"/>
      <sz val="10"/>
      <color rgb="FF333399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sz val="10"/>
      <name val="Calibri"/>
      <family val="2"/>
      <charset val="1"/>
    </font>
    <font>
      <sz val="8"/>
      <color rgb="FF333399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10"/>
      <name val="MS Sans Serif"/>
      <family val="2"/>
      <charset val="1"/>
    </font>
    <font>
      <sz val="8"/>
      <color rgb="FF000000"/>
      <name val="Tahom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D28" activeCellId="0" sqref="D28"/>
    </sheetView>
  </sheetViews>
  <sheetFormatPr defaultRowHeight="12.75" zeroHeight="false" outlineLevelRow="0" outlineLevelCol="0"/>
  <cols>
    <col collapsed="false" customWidth="true" hidden="false" outlineLevel="0" max="1" min="1" style="1" width="17.14"/>
    <col collapsed="false" customWidth="true" hidden="false" outlineLevel="0" max="2" min="2" style="1" width="11.86"/>
    <col collapsed="false" customWidth="true" hidden="false" outlineLevel="0" max="3" min="3" style="0" width="38.14"/>
    <col collapsed="false" customWidth="true" hidden="false" outlineLevel="0" max="4" min="4" style="1" width="24.86"/>
    <col collapsed="false" customWidth="true" hidden="false" outlineLevel="0" max="5" min="5" style="1" width="25.71"/>
    <col collapsed="false" customWidth="true" hidden="false" outlineLevel="0" max="6" min="6" style="0" width="22.43"/>
    <col collapsed="false" customWidth="true" hidden="false" outlineLevel="0" max="7" min="7" style="1" width="25.71"/>
    <col collapsed="false" customWidth="true" hidden="false" outlineLevel="0" max="1025" min="8" style="0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3"/>
      <c r="E1" s="3"/>
      <c r="G1" s="3"/>
    </row>
    <row r="2" customFormat="false" ht="27" hidden="false" customHeight="true" outlineLevel="0" collapsed="false">
      <c r="A2" s="4" t="s">
        <v>1</v>
      </c>
      <c r="B2" s="4"/>
      <c r="D2" s="5" t="s">
        <v>2</v>
      </c>
      <c r="E2" s="5"/>
      <c r="F2" s="5"/>
      <c r="G2" s="5"/>
    </row>
    <row r="3" customFormat="false" ht="12.75" hidden="false" customHeight="false" outlineLevel="0" collapsed="false">
      <c r="A3" s="6" t="s">
        <v>3</v>
      </c>
      <c r="E3" s="7"/>
      <c r="G3" s="7"/>
    </row>
    <row r="4" customFormat="false" ht="38.25" hidden="false" customHeight="true" outlineLevel="0" collapsed="false">
      <c r="A4" s="4" t="s">
        <v>4</v>
      </c>
      <c r="B4" s="4"/>
      <c r="C4" s="4"/>
      <c r="D4" s="8"/>
      <c r="E4" s="9" t="s">
        <v>5</v>
      </c>
      <c r="F4" s="10" t="s">
        <v>6</v>
      </c>
    </row>
    <row r="5" customFormat="false" ht="12.75" hidden="false" customHeight="false" outlineLevel="0" collapsed="false">
      <c r="A5" s="11" t="s">
        <v>7</v>
      </c>
      <c r="E5" s="9" t="s">
        <v>8</v>
      </c>
      <c r="F5" s="12" t="n">
        <v>0.64</v>
      </c>
    </row>
    <row r="6" customFormat="false" ht="12.75" hidden="false" customHeight="false" outlineLevel="0" collapsed="false">
      <c r="A6" s="13" t="s">
        <v>9</v>
      </c>
      <c r="B6" s="14" t="s">
        <v>10</v>
      </c>
      <c r="C6" s="14"/>
      <c r="E6" s="9" t="s">
        <v>11</v>
      </c>
      <c r="F6" s="12" t="n">
        <v>0.53</v>
      </c>
    </row>
    <row r="7" customFormat="false" ht="12.75" hidden="false" customHeight="false" outlineLevel="0" collapsed="false">
      <c r="E7" s="9" t="s">
        <v>12</v>
      </c>
      <c r="F7" s="12" t="n">
        <v>0.43</v>
      </c>
    </row>
    <row r="8" customFormat="false" ht="12.75" hidden="false" customHeight="false" outlineLevel="0" collapsed="false">
      <c r="E8" s="9" t="s">
        <v>13</v>
      </c>
      <c r="F8" s="12" t="n">
        <v>0.3</v>
      </c>
    </row>
    <row r="9" customFormat="false" ht="12.75" hidden="false" customHeight="false" outlineLevel="0" collapsed="false">
      <c r="E9" s="9" t="s">
        <v>14</v>
      </c>
      <c r="F9" s="12" t="n">
        <v>0.3</v>
      </c>
    </row>
    <row r="10" customFormat="false" ht="12.75" hidden="false" customHeight="false" outlineLevel="0" collapsed="false">
      <c r="E10" s="9" t="s">
        <v>15</v>
      </c>
      <c r="F10" s="12" t="n">
        <v>0.3</v>
      </c>
    </row>
    <row r="11" customFormat="false" ht="12.75" hidden="false" customHeight="false" outlineLevel="0" collapsed="false">
      <c r="E11" s="9" t="s">
        <v>16</v>
      </c>
      <c r="F11" s="12" t="n">
        <v>0.3</v>
      </c>
    </row>
    <row r="12" customFormat="false" ht="12.75" hidden="false" customHeight="false" outlineLevel="0" collapsed="false">
      <c r="E12" s="15"/>
      <c r="F12" s="16"/>
    </row>
    <row r="13" customFormat="false" ht="25.5" hidden="false" customHeight="false" outlineLevel="0" collapsed="false">
      <c r="E13" s="17" t="s">
        <v>17</v>
      </c>
      <c r="F13" s="18" t="s">
        <v>18</v>
      </c>
    </row>
    <row r="14" customFormat="false" ht="12.75" hidden="false" customHeight="false" outlineLevel="0" collapsed="false">
      <c r="E14" s="17" t="s">
        <v>19</v>
      </c>
      <c r="F14" s="18" t="n">
        <v>1.23</v>
      </c>
    </row>
    <row r="15" customFormat="false" ht="12.75" hidden="false" customHeight="false" outlineLevel="0" collapsed="false">
      <c r="E15" s="17" t="s">
        <v>20</v>
      </c>
      <c r="F15" s="18" t="n">
        <v>1.31</v>
      </c>
    </row>
    <row r="16" customFormat="false" ht="12.75" hidden="false" customHeight="false" outlineLevel="0" collapsed="false">
      <c r="E16" s="19"/>
      <c r="G16" s="20"/>
    </row>
    <row r="17" s="22" customFormat="true" ht="12.75" hidden="false" customHeight="false" outlineLevel="0" collapsed="false">
      <c r="A17" s="21"/>
      <c r="B17" s="21"/>
      <c r="D17" s="23"/>
      <c r="E17" s="19"/>
      <c r="G17" s="19"/>
    </row>
    <row r="18" customFormat="false" ht="12.75" hidden="false" customHeight="false" outlineLevel="0" collapsed="false">
      <c r="E18" s="19"/>
      <c r="G18" s="20"/>
    </row>
    <row r="19" customFormat="false" ht="12.75" hidden="false" customHeight="true" outlineLevel="0" collapsed="false">
      <c r="A19" s="24" t="s">
        <v>21</v>
      </c>
      <c r="B19" s="24"/>
      <c r="C19" s="24"/>
      <c r="D19" s="24"/>
      <c r="E19" s="24"/>
      <c r="F19" s="24"/>
      <c r="G19" s="24"/>
    </row>
    <row r="20" customFormat="false" ht="15" hidden="false" customHeight="true" outlineLevel="0" collapsed="false">
      <c r="A20" s="24"/>
      <c r="B20" s="24"/>
      <c r="C20" s="24"/>
      <c r="D20" s="24"/>
      <c r="E20" s="24"/>
      <c r="F20" s="24"/>
      <c r="G20" s="24"/>
    </row>
    <row r="21" customFormat="false" ht="12.75" hidden="false" customHeight="true" outlineLevel="0" collapsed="false"/>
    <row r="22" customFormat="false" ht="65.1" hidden="false" customHeight="true" outlineLevel="0" collapsed="false">
      <c r="A22" s="25" t="s">
        <v>22</v>
      </c>
      <c r="B22" s="25" t="s">
        <v>23</v>
      </c>
      <c r="C22" s="26" t="s">
        <v>24</v>
      </c>
      <c r="D22" s="25" t="s">
        <v>25</v>
      </c>
      <c r="E22" s="27" t="s">
        <v>26</v>
      </c>
      <c r="F22" s="28" t="s">
        <v>27</v>
      </c>
      <c r="G22" s="27" t="s">
        <v>28</v>
      </c>
      <c r="K22" s="29"/>
    </row>
    <row r="23" customFormat="false" ht="20.1" hidden="false" customHeight="true" outlineLevel="0" collapsed="false">
      <c r="A23" s="30" t="s">
        <v>29</v>
      </c>
      <c r="B23" s="30" t="s">
        <v>30</v>
      </c>
      <c r="C23" s="31" t="s">
        <v>31</v>
      </c>
      <c r="D23" s="32" t="n">
        <v>27419</v>
      </c>
      <c r="E23" s="33" t="n">
        <f aca="false">+ROUNDUP(((15000*$F$5)+((D23-15000)*$F$6))*$F$14,0)</f>
        <v>19904</v>
      </c>
      <c r="F23" s="34" t="n">
        <f aca="false">ROUNDUP(E23*1.2,0)</f>
        <v>23885</v>
      </c>
      <c r="G23" s="35" t="n">
        <f aca="false">+ROUNDUP(F23*47.5%,0)</f>
        <v>11346</v>
      </c>
    </row>
    <row r="24" customFormat="false" ht="20.1" hidden="false" customHeight="true" outlineLevel="0" collapsed="false">
      <c r="A24" s="30" t="s">
        <v>29</v>
      </c>
      <c r="B24" s="30" t="s">
        <v>32</v>
      </c>
      <c r="C24" s="31" t="s">
        <v>33</v>
      </c>
      <c r="D24" s="32" t="n">
        <v>24232</v>
      </c>
      <c r="E24" s="33" t="n">
        <f aca="false">+ROUNDUP(((15000*$F$5)+((D24-15000)*$F$6))*$F$14,0)</f>
        <v>17827</v>
      </c>
      <c r="F24" s="34" t="n">
        <f aca="false">ROUNDUP(E24*1.2,0)</f>
        <v>21393</v>
      </c>
      <c r="G24" s="35" t="n">
        <f aca="false">+ROUNDUP(F24*47.5%,0)</f>
        <v>10162</v>
      </c>
    </row>
    <row r="25" customFormat="false" ht="20.1" hidden="false" customHeight="true" outlineLevel="0" collapsed="false">
      <c r="A25" s="30" t="s">
        <v>29</v>
      </c>
      <c r="B25" s="30" t="s">
        <v>34</v>
      </c>
      <c r="C25" s="31" t="s">
        <v>35</v>
      </c>
      <c r="D25" s="32" t="n">
        <v>31823</v>
      </c>
      <c r="E25" s="33" t="n">
        <f aca="false">ROUNDUP(((15000*$F$5)+(15000*$F$6)+((D25-30000)*$F$7))*$F$14,0)</f>
        <v>22551</v>
      </c>
      <c r="F25" s="34" t="n">
        <f aca="false">ROUNDUP(E25*1.2,0)</f>
        <v>27062</v>
      </c>
      <c r="G25" s="35" t="n">
        <f aca="false">+ROUNDUP(F25*47.5%,0)</f>
        <v>12855</v>
      </c>
    </row>
    <row r="26" customFormat="false" ht="20.1" hidden="false" customHeight="true" outlineLevel="0" collapsed="false">
      <c r="A26" s="30" t="s">
        <v>29</v>
      </c>
      <c r="B26" s="30" t="s">
        <v>36</v>
      </c>
      <c r="C26" s="31" t="s">
        <v>37</v>
      </c>
      <c r="D26" s="32" t="n">
        <v>23806</v>
      </c>
      <c r="E26" s="33" t="n">
        <f aca="false">+ROUNDUP(((15000*$F$5)+((D26-15000)*$F$6))*$F$14,0)</f>
        <v>17549</v>
      </c>
      <c r="F26" s="34" t="n">
        <f aca="false">ROUNDUP(E26*1.2,0)</f>
        <v>21059</v>
      </c>
      <c r="G26" s="35" t="n">
        <f aca="false">+ROUNDUP(F26*47.5%,0)</f>
        <v>10004</v>
      </c>
    </row>
    <row r="27" customFormat="false" ht="20.1" hidden="false" customHeight="true" outlineLevel="0" collapsed="false">
      <c r="A27" s="30" t="s">
        <v>29</v>
      </c>
      <c r="B27" s="30" t="s">
        <v>38</v>
      </c>
      <c r="C27" s="31" t="s">
        <v>39</v>
      </c>
      <c r="D27" s="32" t="n">
        <v>28146</v>
      </c>
      <c r="E27" s="33" t="n">
        <f aca="false">+ROUNDUP(((15000*$F$5)+((D27-15000)*$F$6))*$F$14,0)</f>
        <v>20378</v>
      </c>
      <c r="F27" s="34" t="n">
        <f aca="false">ROUNDUP(E27*1.2,0)</f>
        <v>24454</v>
      </c>
      <c r="G27" s="35" t="n">
        <f aca="false">+ROUNDUP(F27*47.5%,0)</f>
        <v>11616</v>
      </c>
    </row>
    <row r="28" customFormat="false" ht="20.1" hidden="false" customHeight="true" outlineLevel="0" collapsed="false">
      <c r="A28" s="30" t="s">
        <v>29</v>
      </c>
      <c r="B28" s="30" t="s">
        <v>40</v>
      </c>
      <c r="C28" s="31" t="s">
        <v>41</v>
      </c>
      <c r="D28" s="32" t="n">
        <v>23757</v>
      </c>
      <c r="E28" s="33" t="n">
        <f aca="false">+ROUNDUP(((15000*$F$5)+((D28-15000)*$F$6))*$F$14,0)</f>
        <v>17517</v>
      </c>
      <c r="F28" s="34" t="n">
        <f aca="false">ROUNDUP(E28*1.2,0)</f>
        <v>21021</v>
      </c>
      <c r="G28" s="35" t="n">
        <f aca="false">+ROUNDUP(F28*47.5%,0)</f>
        <v>9985</v>
      </c>
    </row>
    <row r="29" customFormat="false" ht="20.1" hidden="false" customHeight="true" outlineLevel="0" collapsed="false">
      <c r="A29" s="30" t="s">
        <v>29</v>
      </c>
      <c r="B29" s="30" t="s">
        <v>42</v>
      </c>
      <c r="C29" s="31" t="s">
        <v>43</v>
      </c>
      <c r="D29" s="32" t="n">
        <v>25254</v>
      </c>
      <c r="E29" s="33" t="n">
        <f aca="false">+ROUNDUP(((15000*$F$5)+((D29-15000)*$F$6))*$F$14,0)</f>
        <v>18493</v>
      </c>
      <c r="F29" s="34" t="n">
        <f aca="false">ROUNDUP(E29*1.2,0)</f>
        <v>22192</v>
      </c>
      <c r="G29" s="35" t="n">
        <f aca="false">+ROUNDUP(F29*47.5%,0)</f>
        <v>10542</v>
      </c>
    </row>
    <row r="30" customFormat="false" ht="20.1" hidden="false" customHeight="true" outlineLevel="0" collapsed="false">
      <c r="A30" s="30" t="s">
        <v>29</v>
      </c>
      <c r="B30" s="30" t="s">
        <v>44</v>
      </c>
      <c r="C30" s="31" t="s">
        <v>45</v>
      </c>
      <c r="D30" s="32" t="n">
        <v>21384</v>
      </c>
      <c r="E30" s="33" t="n">
        <f aca="false">+ROUNDUP(((15000*$F$5)+((D30-15000)*$F$6))*$F$14,0)</f>
        <v>15970</v>
      </c>
      <c r="F30" s="34" t="n">
        <f aca="false">ROUNDUP(E30*1.2,0)</f>
        <v>19164</v>
      </c>
      <c r="G30" s="35" t="n">
        <f aca="false">+ROUNDUP(F30*47.5%,0)</f>
        <v>9103</v>
      </c>
    </row>
    <row r="31" customFormat="false" ht="20.1" hidden="false" customHeight="true" outlineLevel="0" collapsed="false">
      <c r="A31" s="30" t="s">
        <v>29</v>
      </c>
      <c r="B31" s="30" t="s">
        <v>46</v>
      </c>
      <c r="C31" s="31" t="s">
        <v>47</v>
      </c>
      <c r="D31" s="32" t="n">
        <v>24259</v>
      </c>
      <c r="E31" s="33" t="n">
        <f aca="false">+ROUNDUP(((15000*$F$5)+((D31-15000)*$F$6))*$F$14,0)</f>
        <v>17844</v>
      </c>
      <c r="F31" s="34" t="n">
        <f aca="false">ROUNDUP(E31*1.2,0)</f>
        <v>21413</v>
      </c>
      <c r="G31" s="35" t="n">
        <f aca="false">+ROUNDUP(F31*47.5%,0)</f>
        <v>10172</v>
      </c>
    </row>
    <row r="32" customFormat="false" ht="20.1" hidden="false" customHeight="true" outlineLevel="0" collapsed="false">
      <c r="A32" s="30" t="s">
        <v>29</v>
      </c>
      <c r="B32" s="30" t="s">
        <v>48</v>
      </c>
      <c r="C32" s="31" t="s">
        <v>49</v>
      </c>
      <c r="D32" s="32" t="n">
        <v>28263</v>
      </c>
      <c r="E32" s="33" t="n">
        <f aca="false">+ROUNDUP(((15000*$F$5)+((D32-15000)*$F$6))*$F$14,0)</f>
        <v>20455</v>
      </c>
      <c r="F32" s="34" t="n">
        <f aca="false">ROUNDUP(E32*1.2,0)</f>
        <v>24546</v>
      </c>
      <c r="G32" s="35" t="n">
        <f aca="false">+ROUNDUP(F32*47.5%,0)</f>
        <v>11660</v>
      </c>
    </row>
    <row r="33" customFormat="false" ht="20.1" hidden="false" customHeight="true" outlineLevel="0" collapsed="false">
      <c r="A33" s="30" t="s">
        <v>29</v>
      </c>
      <c r="B33" s="30" t="s">
        <v>50</v>
      </c>
      <c r="C33" s="31" t="s">
        <v>51</v>
      </c>
      <c r="D33" s="32" t="n">
        <v>22869</v>
      </c>
      <c r="E33" s="33" t="n">
        <f aca="false">+ROUNDUP(((15000*$F$5)+((D33-15000)*$F$6))*$F$14,0)</f>
        <v>16938</v>
      </c>
      <c r="F33" s="34" t="n">
        <f aca="false">ROUNDUP(E33*1.2,0)</f>
        <v>20326</v>
      </c>
      <c r="G33" s="35" t="n">
        <f aca="false">+ROUNDUP(F33*47.5%,0)</f>
        <v>9655</v>
      </c>
    </row>
    <row r="34" customFormat="false" ht="20.1" hidden="false" customHeight="true" outlineLevel="0" collapsed="false">
      <c r="A34" s="30" t="s">
        <v>29</v>
      </c>
      <c r="B34" s="30" t="s">
        <v>52</v>
      </c>
      <c r="C34" s="31" t="s">
        <v>53</v>
      </c>
      <c r="D34" s="32" t="n">
        <v>29116</v>
      </c>
      <c r="E34" s="33" t="n">
        <f aca="false">+ROUNDUP(((15000*$F$5)+((D34-15000)*$F$6))*$F$14,0)</f>
        <v>21011</v>
      </c>
      <c r="F34" s="34" t="n">
        <f aca="false">ROUNDUP(E34*1.2,0)</f>
        <v>25214</v>
      </c>
      <c r="G34" s="35" t="n">
        <f aca="false">+ROUNDUP(F34*47.5%,0)</f>
        <v>11977</v>
      </c>
    </row>
    <row r="35" customFormat="false" ht="20.1" hidden="false" customHeight="true" outlineLevel="0" collapsed="false">
      <c r="A35" s="30" t="s">
        <v>29</v>
      </c>
      <c r="B35" s="30" t="s">
        <v>54</v>
      </c>
      <c r="C35" s="31" t="s">
        <v>55</v>
      </c>
      <c r="D35" s="32" t="n">
        <v>30722</v>
      </c>
      <c r="E35" s="33" t="n">
        <f aca="false">+ROUNDUP(((15000*$F$5)+(15000*$F$6)+((D35-30000)*$F$7))*$F$14,0)</f>
        <v>21969</v>
      </c>
      <c r="F35" s="34" t="n">
        <f aca="false">ROUNDUP(E35*1.2,0)</f>
        <v>26363</v>
      </c>
      <c r="G35" s="35" t="n">
        <f aca="false">+ROUNDUP(F35*47.5%,0)</f>
        <v>12523</v>
      </c>
    </row>
    <row r="36" customFormat="false" ht="20.1" hidden="false" customHeight="true" outlineLevel="0" collapsed="false">
      <c r="A36" s="30" t="s">
        <v>29</v>
      </c>
      <c r="B36" s="30" t="s">
        <v>56</v>
      </c>
      <c r="C36" s="31" t="s">
        <v>57</v>
      </c>
      <c r="D36" s="32" t="n">
        <v>24329</v>
      </c>
      <c r="E36" s="33" t="n">
        <f aca="false">+ROUNDUP(((15000*$F$5)+((D36-15000)*$F$6))*$F$14,0)</f>
        <v>17890</v>
      </c>
      <c r="F36" s="34" t="n">
        <f aca="false">ROUNDUP(E36*1.2,0)</f>
        <v>21468</v>
      </c>
      <c r="G36" s="35" t="n">
        <f aca="false">+ROUNDUP(F36*47.5%,0)</f>
        <v>10198</v>
      </c>
    </row>
    <row r="37" customFormat="false" ht="20.1" hidden="false" customHeight="true" outlineLevel="0" collapsed="false">
      <c r="A37" s="30" t="s">
        <v>29</v>
      </c>
      <c r="B37" s="30" t="s">
        <v>58</v>
      </c>
      <c r="C37" s="31" t="s">
        <v>59</v>
      </c>
      <c r="D37" s="32" t="n">
        <v>22879</v>
      </c>
      <c r="E37" s="33" t="n">
        <f aca="false">+ROUNDUP(((15000*$F$5)+((D37-15000)*$F$6))*$F$14,0)</f>
        <v>16945</v>
      </c>
      <c r="F37" s="34" t="n">
        <f aca="false">ROUNDUP(E37*1.2,0)</f>
        <v>20334</v>
      </c>
      <c r="G37" s="35" t="n">
        <f aca="false">+ROUNDUP(F37*47.5%,0)</f>
        <v>9659</v>
      </c>
    </row>
    <row r="38" customFormat="false" ht="20.1" hidden="false" customHeight="true" outlineLevel="0" collapsed="false">
      <c r="A38" s="30" t="s">
        <v>29</v>
      </c>
      <c r="B38" s="30" t="s">
        <v>60</v>
      </c>
      <c r="C38" s="31" t="s">
        <v>61</v>
      </c>
      <c r="D38" s="32" t="n">
        <v>29144</v>
      </c>
      <c r="E38" s="33" t="n">
        <f aca="false">+ROUNDUP(((15000*$F$5)+((D38-15000)*$F$6))*$F$14,0)</f>
        <v>21029</v>
      </c>
      <c r="F38" s="34" t="n">
        <f aca="false">ROUNDUP(E38*1.2,0)</f>
        <v>25235</v>
      </c>
      <c r="G38" s="35" t="n">
        <f aca="false">+ROUNDUP(F38*47.5%,0)</f>
        <v>11987</v>
      </c>
    </row>
    <row r="39" customFormat="false" ht="20.1" hidden="false" customHeight="true" outlineLevel="0" collapsed="false">
      <c r="A39" s="30" t="s">
        <v>29</v>
      </c>
      <c r="B39" s="30" t="s">
        <v>62</v>
      </c>
      <c r="C39" s="31" t="s">
        <v>63</v>
      </c>
      <c r="D39" s="32" t="n">
        <v>27614</v>
      </c>
      <c r="E39" s="33" t="n">
        <f aca="false">+ROUNDUP(((15000*$F$5)+((D39-15000)*$F$6))*$F$14,0)</f>
        <v>20032</v>
      </c>
      <c r="F39" s="34" t="n">
        <f aca="false">ROUNDUP(E39*1.2,0)</f>
        <v>24039</v>
      </c>
      <c r="G39" s="35" t="n">
        <f aca="false">+ROUNDUP(F39*47.5%,0)</f>
        <v>11419</v>
      </c>
    </row>
    <row r="40" customFormat="false" ht="20.1" hidden="false" customHeight="true" outlineLevel="0" collapsed="false">
      <c r="A40" s="30" t="s">
        <v>29</v>
      </c>
      <c r="B40" s="30" t="s">
        <v>64</v>
      </c>
      <c r="C40" s="31" t="s">
        <v>65</v>
      </c>
      <c r="D40" s="32" t="n">
        <v>23683</v>
      </c>
      <c r="E40" s="33" t="n">
        <f aca="false">+ROUNDUP(((15000*$F$5)+((D40-15000)*$F$6))*$F$14,0)</f>
        <v>17469</v>
      </c>
      <c r="F40" s="34" t="n">
        <f aca="false">ROUNDUP(E40*1.2,0)</f>
        <v>20963</v>
      </c>
      <c r="G40" s="35" t="n">
        <f aca="false">+ROUNDUP(F40*47.5%,0)</f>
        <v>9958</v>
      </c>
    </row>
    <row r="41" customFormat="false" ht="20.1" hidden="false" customHeight="true" outlineLevel="0" collapsed="false">
      <c r="A41" s="30" t="s">
        <v>29</v>
      </c>
      <c r="B41" s="30" t="s">
        <v>66</v>
      </c>
      <c r="C41" s="31" t="s">
        <v>67</v>
      </c>
      <c r="D41" s="32" t="n">
        <v>21875</v>
      </c>
      <c r="E41" s="33" t="n">
        <f aca="false">+ROUNDUP(((15000*$F$5)+((D41-15000)*$F$6))*$F$14,0)</f>
        <v>16290</v>
      </c>
      <c r="F41" s="34" t="n">
        <f aca="false">ROUNDUP(E41*1.2,0)</f>
        <v>19548</v>
      </c>
      <c r="G41" s="35" t="n">
        <f aca="false">+ROUNDUP(F41*47.5%,0)</f>
        <v>9286</v>
      </c>
    </row>
    <row r="42" customFormat="false" ht="20.1" hidden="false" customHeight="true" outlineLevel="0" collapsed="false">
      <c r="A42" s="30" t="s">
        <v>29</v>
      </c>
      <c r="B42" s="30" t="s">
        <v>68</v>
      </c>
      <c r="C42" s="31" t="s">
        <v>69</v>
      </c>
      <c r="D42" s="32" t="n">
        <v>31000</v>
      </c>
      <c r="E42" s="33" t="n">
        <f aca="false">+ROUNDUP(((15000*$F$5)+(15000*$F$6)+((D42-30000)*$F$7))*$F$14,0)</f>
        <v>22116</v>
      </c>
      <c r="F42" s="34" t="n">
        <f aca="false">ROUNDUP(E42*1.2,0)</f>
        <v>26540</v>
      </c>
      <c r="G42" s="35" t="n">
        <f aca="false">+ROUNDUP(F42*47.5%,0)</f>
        <v>12607</v>
      </c>
    </row>
    <row r="43" customFormat="false" ht="20.1" hidden="false" customHeight="true" outlineLevel="0" collapsed="false">
      <c r="A43" s="30" t="s">
        <v>29</v>
      </c>
      <c r="B43" s="30" t="s">
        <v>70</v>
      </c>
      <c r="C43" s="31" t="s">
        <v>71</v>
      </c>
      <c r="D43" s="32" t="n">
        <v>21024</v>
      </c>
      <c r="E43" s="33" t="n">
        <f aca="false">+ROUNDUP(((15000*$F$5)+((D43-15000)*$F$6))*$F$14,0)</f>
        <v>15736</v>
      </c>
      <c r="F43" s="34" t="n">
        <f aca="false">ROUNDUP(E43*1.2,0)</f>
        <v>18884</v>
      </c>
      <c r="G43" s="35" t="n">
        <f aca="false">+ROUNDUP(F43*47.5%,0)</f>
        <v>8970</v>
      </c>
    </row>
    <row r="44" customFormat="false" ht="20.1" hidden="false" customHeight="true" outlineLevel="0" collapsed="false">
      <c r="A44" s="30" t="s">
        <v>29</v>
      </c>
      <c r="B44" s="30" t="s">
        <v>72</v>
      </c>
      <c r="C44" s="31" t="s">
        <v>73</v>
      </c>
      <c r="D44" s="32" t="n">
        <v>29357</v>
      </c>
      <c r="E44" s="33" t="n">
        <f aca="false">+ROUNDUP(((15000*$F$5)+((D44-15000)*$F$6))*$F$14,0)</f>
        <v>21168</v>
      </c>
      <c r="F44" s="34" t="n">
        <f aca="false">ROUNDUP(E44*1.2,0)</f>
        <v>25402</v>
      </c>
      <c r="G44" s="35" t="n">
        <f aca="false">+ROUNDUP(F44*47.5%,0)</f>
        <v>12066</v>
      </c>
    </row>
    <row r="45" customFormat="false" ht="20.1" hidden="false" customHeight="true" outlineLevel="0" collapsed="false">
      <c r="A45" s="30" t="s">
        <v>29</v>
      </c>
      <c r="B45" s="30" t="s">
        <v>74</v>
      </c>
      <c r="C45" s="31" t="s">
        <v>75</v>
      </c>
      <c r="D45" s="32" t="n">
        <v>28007</v>
      </c>
      <c r="E45" s="33" t="n">
        <f aca="false">+ROUNDUP(((15000*$F$5)+((D45-15000)*$F$6))*$F$14,0)</f>
        <v>20288</v>
      </c>
      <c r="F45" s="34" t="n">
        <f aca="false">ROUNDUP(E45*1.2,0)</f>
        <v>24346</v>
      </c>
      <c r="G45" s="35" t="n">
        <f aca="false">+ROUNDUP(F45*47.5%,0)</f>
        <v>11565</v>
      </c>
      <c r="I45" s="36"/>
    </row>
    <row r="46" customFormat="false" ht="20.1" hidden="false" customHeight="true" outlineLevel="0" collapsed="false"/>
    <row r="47" customFormat="false" ht="20.1" hidden="false" customHeight="true" outlineLevel="0" collapsed="false"/>
    <row r="48" customFormat="false" ht="20.1" hidden="false" customHeight="true" outlineLevel="0" collapsed="false"/>
    <row r="49" customFormat="false" ht="20.1" hidden="false" customHeight="true" outlineLevel="0" collapsed="false"/>
    <row r="50" customFormat="false" ht="20.1" hidden="false" customHeight="true" outlineLevel="0" collapsed="false"/>
    <row r="51" customFormat="false" ht="20.1" hidden="false" customHeight="true" outlineLevel="0" collapsed="false"/>
    <row r="52" customFormat="false" ht="20.1" hidden="false" customHeight="true" outlineLevel="0" collapsed="false"/>
    <row r="53" customFormat="false" ht="20.1" hidden="false" customHeight="true" outlineLevel="0" collapsed="false"/>
    <row r="54" customFormat="false" ht="20.1" hidden="false" customHeight="true" outlineLevel="0" collapsed="false"/>
    <row r="55" customFormat="false" ht="20.1" hidden="false" customHeight="true" outlineLevel="0" collapsed="false"/>
    <row r="56" customFormat="false" ht="20.1" hidden="false" customHeight="true" outlineLevel="0" collapsed="false"/>
    <row r="57" customFormat="false" ht="20.1" hidden="false" customHeight="tru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D2:G2"/>
    <mergeCell ref="A19:G20"/>
  </mergeCells>
  <printOptions headings="false" gridLines="false" gridLinesSet="true" horizontalCentered="false" verticalCentered="false"/>
  <pageMargins left="0.270138888888889" right="0.25" top="0.984027777777778" bottom="0.770138888888889" header="0.5" footer="0.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2021-03-30T17:53:49Z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